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80" windowWidth="20020" windowHeight="1606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<sst xmlns="http://schemas.openxmlformats.org/spreadsheetml/2006/main" count="89" uniqueCount="83">
  <si>
    <t>Membership Dues</t>
  </si>
  <si>
    <t>Less: State National Dues</t>
  </si>
  <si>
    <t>Local Membership Dues</t>
  </si>
  <si>
    <t>Fund Raising</t>
  </si>
  <si>
    <t>50/50 Raffle</t>
  </si>
  <si>
    <t>Box Tops</t>
  </si>
  <si>
    <t>Donations</t>
  </si>
  <si>
    <t>Family Portraits</t>
  </si>
  <si>
    <t>Total</t>
  </si>
  <si>
    <t>Local Membership &amp; Fund Raising</t>
  </si>
  <si>
    <t xml:space="preserve">Programs </t>
  </si>
  <si>
    <t>No Charge Programs</t>
  </si>
  <si>
    <t>5th Grade Recognition</t>
  </si>
  <si>
    <t>Assemblies</t>
  </si>
  <si>
    <t>Bingo</t>
  </si>
  <si>
    <t>PTA Reflection Program</t>
  </si>
  <si>
    <t>School &amp; Community Programs</t>
  </si>
  <si>
    <t>PTA Legacy Fund</t>
  </si>
  <si>
    <t>Sunshine Committee</t>
  </si>
  <si>
    <t>Staff Appreciation</t>
  </si>
  <si>
    <t>Programs Total</t>
  </si>
  <si>
    <t>Sevices (Pass Through Costs)</t>
  </si>
  <si>
    <t>School Store</t>
  </si>
  <si>
    <t>Yearbook</t>
  </si>
  <si>
    <t>Book Clubs</t>
  </si>
  <si>
    <t>Trick or Trunk</t>
  </si>
  <si>
    <t>Glow Bowling</t>
  </si>
  <si>
    <t>Total Services</t>
  </si>
  <si>
    <t>Total Programs &amp; Services</t>
  </si>
  <si>
    <t>Administration</t>
  </si>
  <si>
    <t>General Administration</t>
  </si>
  <si>
    <t>Bank Fees</t>
  </si>
  <si>
    <t>Copies</t>
  </si>
  <si>
    <t>CPA &amp; Filing Fees</t>
  </si>
  <si>
    <t>Insurance</t>
  </si>
  <si>
    <t>Meeting Hospitality</t>
  </si>
  <si>
    <t>PTA Web Site</t>
  </si>
  <si>
    <t>Total Administration</t>
  </si>
  <si>
    <t>Total Fundraising</t>
  </si>
  <si>
    <t>Cash Balance</t>
  </si>
  <si>
    <t>Raffle Account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</si>
  <si>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</si>
  <si>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</si>
  <si>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</si>
  <si>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</si>
  <si>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</si>
  <si>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</si>
  <si>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</si>
  <si>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</si>
  <si>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</si>
  <si>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</si>
  <si>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</si>
  <si>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 Cash Balance</t>
  </si>
  <si>
    <t>Outstanding Cash Box</t>
  </si>
  <si>
    <t>Profit/(Loss)</t>
  </si>
  <si>
    <t>Teacher Grants Program</t>
  </si>
  <si>
    <t>PNC General Checking</t>
  </si>
  <si>
    <t>Beginning Cash Balance</t>
  </si>
  <si>
    <t>Ending Cash Balance</t>
  </si>
  <si>
    <t>Cash Activity Analysis</t>
  </si>
  <si>
    <t>Silver Graphics</t>
  </si>
  <si>
    <t>Budget</t>
  </si>
  <si>
    <t>YTD</t>
  </si>
  <si>
    <t>Paypal Balance</t>
  </si>
  <si>
    <t>Book Fair</t>
  </si>
  <si>
    <t>June</t>
  </si>
  <si>
    <t>Tricky Tray</t>
  </si>
  <si>
    <t>Welcome Back/orientation</t>
  </si>
  <si>
    <t>Childrens Holiday Shop</t>
  </si>
  <si>
    <t>5th Grade Fund</t>
  </si>
  <si>
    <t>2015-2016</t>
  </si>
  <si>
    <t>Fun Run/Spring Carnival combo</t>
  </si>
  <si>
    <t>Spirit Gear</t>
  </si>
  <si>
    <t>Hershey Park Tix</t>
  </si>
  <si>
    <t>Fun Pasta</t>
  </si>
  <si>
    <t>Kids Stuff Coupon Books</t>
  </si>
  <si>
    <t>Harlem Wizards</t>
  </si>
  <si>
    <t>Talent Show</t>
  </si>
  <si>
    <t>Amazonsmile</t>
  </si>
  <si>
    <t>Spirit Gear &amp; school store</t>
  </si>
  <si>
    <t>April comments</t>
  </si>
  <si>
    <t>Postage stamps</t>
  </si>
  <si>
    <t>crisis bags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</si>
</sst>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);\(0.00\)"/>
    <numFmt numFmtId="174" formatCode="m/d/yyyy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sz val="1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  <font>
      <sz val="10"/>
      <color theme="1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6" fontId="0" fillId="33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9" fontId="0" fillId="33" borderId="10" xfId="0" applyNumberFormat="1" applyFill="1" applyBorder="1" applyAlignment="1">
      <alignment/>
    </xf>
    <xf numFmtId="39" fontId="0" fillId="33" borderId="0" xfId="0" applyNumberFormat="1" applyFill="1" applyAlignment="1">
      <alignment/>
    </xf>
    <xf numFmtId="0" fontId="1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3" fillId="0" borderId="0" xfId="0" applyFont="1" applyAlignment="1">
      <alignment horizontal="left"/>
    </xf>
    <xf numFmtId="166" fontId="0" fillId="0" borderId="0" xfId="0" applyNumberFormat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2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39" fontId="0" fillId="34" borderId="0" xfId="0" applyNumberFormat="1" applyFill="1" applyBorder="1" applyAlignment="1">
      <alignment/>
    </xf>
    <xf numFmtId="39" fontId="0" fillId="33" borderId="12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39" fontId="1" fillId="0" borderId="1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66" fontId="1" fillId="33" borderId="11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33" borderId="10" xfId="0" applyNumberFormat="1" applyFont="1" applyFill="1" applyBorder="1" applyAlignment="1">
      <alignment/>
    </xf>
    <xf numFmtId="166" fontId="1" fillId="33" borderId="0" xfId="0" applyNumberFormat="1" applyFont="1" applyFill="1" applyAlignment="1">
      <alignment/>
    </xf>
    <xf numFmtId="166" fontId="1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166" fontId="0" fillId="0" borderId="11" xfId="0" applyNumberFormat="1" applyFont="1" applyBorder="1" applyAlignment="1">
      <alignment/>
    </xf>
    <xf numFmtId="166" fontId="46" fillId="0" borderId="10" xfId="0" applyNumberFormat="1" applyFont="1" applyBorder="1" applyAlignment="1">
      <alignment/>
    </xf>
    <xf numFmtId="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1"/>
  <sheetViews>
    <sheetView tabSelected="1" workbookViewId="0" topLeftCell="A32">
      <selection activeCell="Q64" sqref="Q64"/>
    </sheetView>
  </sheetViews>
  <sheetFormatPr defaultColWidth="11.00390625" defaultRowHeight="12.75"/>
  <cols>
    <col min="1" max="1" width="10.875" style="0" customWidth="1"/>
    <col min="2" max="2" width="21.375" style="0" customWidth="1"/>
    <col min="3" max="11" width="10.875" style="0" hidden="1" customWidth="1"/>
    <col min="12" max="12" width="12.125" style="0" customWidth="1"/>
    <col min="13" max="14" width="10.875" style="0" hidden="1" customWidth="1"/>
    <col min="15" max="15" width="10.875" style="0" customWidth="1"/>
    <col min="16" max="16" width="12.375" style="13" customWidth="1"/>
    <col min="17" max="17" width="30.00390625" style="0" customWidth="1"/>
  </cols>
  <sheetData>
    <row r="1" spans="15:16" ht="12.75">
      <c r="O1" s="1" t="s">
        <v>62</v>
      </c>
      <c r="P1" s="28" t="s">
        <v>61</v>
      </c>
    </row>
    <row r="2" spans="3:17" ht="12.75"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2" t="s">
        <v>50</v>
      </c>
      <c r="M2" s="2" t="s">
        <v>51</v>
      </c>
      <c r="N2" s="2" t="s">
        <v>65</v>
      </c>
      <c r="O2" s="20" t="s">
        <v>70</v>
      </c>
      <c r="P2" s="29" t="s">
        <v>70</v>
      </c>
      <c r="Q2" s="21" t="s">
        <v>80</v>
      </c>
    </row>
    <row r="3" spans="1:16" ht="12.75">
      <c r="A3" t="s">
        <v>0</v>
      </c>
      <c r="C3" s="3"/>
      <c r="D3" s="3">
        <v>236.7</v>
      </c>
      <c r="E3" s="3">
        <v>2017.97</v>
      </c>
      <c r="F3" s="3">
        <v>513.55</v>
      </c>
      <c r="G3" s="3">
        <v>23.67</v>
      </c>
      <c r="H3" s="3"/>
      <c r="I3" s="3">
        <v>28.82</v>
      </c>
      <c r="J3" s="3"/>
      <c r="K3" s="3">
        <v>9.41</v>
      </c>
      <c r="L3" s="3"/>
      <c r="M3" s="3"/>
      <c r="N3" s="3"/>
      <c r="O3" s="3">
        <f>SUM(C3:N3)</f>
        <v>2830.1200000000003</v>
      </c>
      <c r="P3" s="30">
        <v>2000</v>
      </c>
    </row>
    <row r="4" spans="2:16" ht="12.75">
      <c r="B4" t="s">
        <v>1</v>
      </c>
      <c r="C4" s="5"/>
      <c r="D4" s="5"/>
      <c r="E4" s="5"/>
      <c r="F4" s="5">
        <v>-128</v>
      </c>
      <c r="G4" s="5">
        <v>-1264</v>
      </c>
      <c r="H4" s="5"/>
      <c r="I4" s="5">
        <v>-8</v>
      </c>
      <c r="J4" s="5">
        <v>-4</v>
      </c>
      <c r="K4" s="5"/>
      <c r="L4" s="5">
        <v>-4</v>
      </c>
      <c r="M4" s="5"/>
      <c r="N4" s="5"/>
      <c r="O4" s="3">
        <f>SUM(C4:N4)</f>
        <v>-1408</v>
      </c>
      <c r="P4" s="31">
        <v>-700</v>
      </c>
    </row>
    <row r="5" spans="1:18" ht="12.75">
      <c r="A5" t="s">
        <v>2</v>
      </c>
      <c r="C5" s="3">
        <f aca="true" t="shared" si="0" ref="C5:N5">SUM(C3:C4)</f>
        <v>0</v>
      </c>
      <c r="D5" s="3">
        <f t="shared" si="0"/>
        <v>236.7</v>
      </c>
      <c r="E5" s="3">
        <f t="shared" si="0"/>
        <v>2017.97</v>
      </c>
      <c r="F5" s="3">
        <f t="shared" si="0"/>
        <v>385.54999999999995</v>
      </c>
      <c r="G5" s="3">
        <f t="shared" si="0"/>
        <v>-1240.33</v>
      </c>
      <c r="H5" s="3">
        <f t="shared" si="0"/>
        <v>0</v>
      </c>
      <c r="I5" s="3">
        <f t="shared" si="0"/>
        <v>20.82</v>
      </c>
      <c r="J5" s="3">
        <f t="shared" si="0"/>
        <v>-4</v>
      </c>
      <c r="K5" s="3">
        <f t="shared" si="0"/>
        <v>9.41</v>
      </c>
      <c r="L5" s="3">
        <f t="shared" si="0"/>
        <v>-4</v>
      </c>
      <c r="M5" s="3">
        <f t="shared" si="0"/>
        <v>0</v>
      </c>
      <c r="N5" s="3">
        <f t="shared" si="0"/>
        <v>0</v>
      </c>
      <c r="O5" s="3">
        <f>SUM(C5:N5)</f>
        <v>1422.1200000000003</v>
      </c>
      <c r="P5" s="32">
        <f>+SUM(P3:P4)</f>
        <v>1300</v>
      </c>
      <c r="R5" s="3"/>
    </row>
    <row r="6" ht="12.75">
      <c r="R6" s="3"/>
    </row>
    <row r="7" ht="12.75">
      <c r="A7" t="s">
        <v>3</v>
      </c>
    </row>
    <row r="8" spans="2:17" ht="12.75">
      <c r="B8" t="s">
        <v>4</v>
      </c>
      <c r="C8" s="4"/>
      <c r="D8" s="4"/>
      <c r="E8" s="4"/>
      <c r="F8" s="4"/>
      <c r="G8" s="4"/>
      <c r="H8" s="4"/>
      <c r="I8" s="4"/>
      <c r="J8" s="4"/>
      <c r="K8" s="4">
        <v>824</v>
      </c>
      <c r="L8" s="4">
        <v>1290</v>
      </c>
      <c r="M8" s="4"/>
      <c r="N8" s="4"/>
      <c r="O8" s="3">
        <f>SUM(C8:N8)</f>
        <v>2114</v>
      </c>
      <c r="P8" s="30">
        <v>1100</v>
      </c>
      <c r="Q8" s="42"/>
    </row>
    <row r="9" spans="2:16" ht="12.75">
      <c r="B9" t="s">
        <v>64</v>
      </c>
      <c r="C9" s="4"/>
      <c r="D9" s="4"/>
      <c r="E9" s="4"/>
      <c r="F9" s="4"/>
      <c r="G9" s="4">
        <v>-1.62</v>
      </c>
      <c r="H9" s="4"/>
      <c r="I9" s="4">
        <v>105</v>
      </c>
      <c r="J9" s="4"/>
      <c r="K9" s="4">
        <v>1837.68</v>
      </c>
      <c r="L9" s="4">
        <v>-1891.68</v>
      </c>
      <c r="M9" s="4"/>
      <c r="N9" s="4"/>
      <c r="O9" s="3">
        <f aca="true" t="shared" si="1" ref="O9:O21">SUM(C9:N9)</f>
        <v>49.37999999999988</v>
      </c>
      <c r="P9" s="33">
        <v>-300</v>
      </c>
    </row>
    <row r="10" spans="2:16" ht="12.75">
      <c r="B10" t="s">
        <v>5</v>
      </c>
      <c r="C10" s="4"/>
      <c r="D10" s="4"/>
      <c r="E10" s="4"/>
      <c r="F10" s="4"/>
      <c r="G10" s="4"/>
      <c r="H10" s="4"/>
      <c r="I10" s="4">
        <v>864.3</v>
      </c>
      <c r="J10" s="4">
        <v>-35.93</v>
      </c>
      <c r="K10" s="4"/>
      <c r="L10" s="4"/>
      <c r="M10" s="4"/>
      <c r="N10" s="4"/>
      <c r="O10" s="3">
        <f t="shared" si="1"/>
        <v>828.37</v>
      </c>
      <c r="P10" s="33">
        <v>1800</v>
      </c>
    </row>
    <row r="11" spans="2:16" ht="12.75">
      <c r="B11" t="s">
        <v>74</v>
      </c>
      <c r="C11" s="4"/>
      <c r="D11" s="4"/>
      <c r="E11" s="4"/>
      <c r="F11" s="4">
        <v>856.5</v>
      </c>
      <c r="G11" s="4">
        <v>174.9</v>
      </c>
      <c r="H11" s="4"/>
      <c r="I11" s="4">
        <v>582.6</v>
      </c>
      <c r="J11" s="4"/>
      <c r="K11" s="4"/>
      <c r="L11" s="4"/>
      <c r="M11" s="4"/>
      <c r="N11" s="4"/>
      <c r="O11" s="3">
        <f t="shared" si="1"/>
        <v>1614</v>
      </c>
      <c r="P11" s="33">
        <v>1000</v>
      </c>
    </row>
    <row r="12" spans="2:16" ht="12.75">
      <c r="B12" t="s">
        <v>76</v>
      </c>
      <c r="C12" s="4"/>
      <c r="D12" s="4"/>
      <c r="E12" s="4">
        <v>-1455</v>
      </c>
      <c r="F12" s="4"/>
      <c r="G12" s="4"/>
      <c r="H12" s="4"/>
      <c r="I12" s="4">
        <v>-114.95</v>
      </c>
      <c r="J12" s="4">
        <v>200</v>
      </c>
      <c r="K12" s="4">
        <v>2649.35</v>
      </c>
      <c r="L12" s="4">
        <v>7072</v>
      </c>
      <c r="M12" s="4"/>
      <c r="N12" s="4"/>
      <c r="O12" s="3">
        <f t="shared" si="1"/>
        <v>8351.4</v>
      </c>
      <c r="P12" s="33">
        <v>2000</v>
      </c>
    </row>
    <row r="13" spans="2:16" ht="12.75">
      <c r="B13" t="s">
        <v>75</v>
      </c>
      <c r="C13" s="4"/>
      <c r="D13" s="4"/>
      <c r="E13" s="4"/>
      <c r="F13" s="4">
        <v>3400</v>
      </c>
      <c r="G13" s="4"/>
      <c r="H13" s="4"/>
      <c r="I13" s="4">
        <v>-100</v>
      </c>
      <c r="J13" s="4"/>
      <c r="K13" s="4"/>
      <c r="L13" s="4"/>
      <c r="M13" s="4"/>
      <c r="N13" s="4"/>
      <c r="O13" s="3">
        <f t="shared" si="1"/>
        <v>3300</v>
      </c>
      <c r="P13" s="33">
        <v>3400</v>
      </c>
    </row>
    <row r="14" spans="2:16" ht="12.75">
      <c r="B14" t="s">
        <v>71</v>
      </c>
      <c r="C14" s="4"/>
      <c r="D14" s="4"/>
      <c r="E14" s="4">
        <v>100</v>
      </c>
      <c r="F14" s="4"/>
      <c r="G14" s="4"/>
      <c r="H14" s="4"/>
      <c r="I14" s="4"/>
      <c r="J14" s="4"/>
      <c r="K14" s="4">
        <v>-25</v>
      </c>
      <c r="L14" s="4">
        <v>-285</v>
      </c>
      <c r="M14" s="4"/>
      <c r="N14" s="4"/>
      <c r="O14" s="3">
        <f t="shared" si="1"/>
        <v>-210</v>
      </c>
      <c r="P14" s="33">
        <v>2000</v>
      </c>
    </row>
    <row r="15" spans="2:16" ht="12.75">
      <c r="B15" t="s">
        <v>66</v>
      </c>
      <c r="C15" s="4"/>
      <c r="D15" s="4"/>
      <c r="E15" s="4"/>
      <c r="F15" s="4"/>
      <c r="G15" s="4">
        <v>-929.08</v>
      </c>
      <c r="H15" s="4">
        <v>192.08</v>
      </c>
      <c r="I15" s="4">
        <v>-239</v>
      </c>
      <c r="J15" s="4">
        <v>-253.48</v>
      </c>
      <c r="K15" s="4">
        <v>1839.11</v>
      </c>
      <c r="L15" s="4">
        <v>18288.79</v>
      </c>
      <c r="M15" s="4"/>
      <c r="N15" s="4"/>
      <c r="O15" s="3">
        <f t="shared" si="1"/>
        <v>18898.420000000002</v>
      </c>
      <c r="P15" s="33">
        <v>12500</v>
      </c>
    </row>
    <row r="16" spans="2:16" ht="12.75">
      <c r="B16" t="s">
        <v>6</v>
      </c>
      <c r="C16" s="4"/>
      <c r="D16" s="4"/>
      <c r="E16" s="4">
        <v>30.47</v>
      </c>
      <c r="F16" s="4">
        <v>813.82</v>
      </c>
      <c r="G16" s="4">
        <v>58</v>
      </c>
      <c r="H16" s="4"/>
      <c r="I16" s="4"/>
      <c r="J16" s="4"/>
      <c r="K16" s="4"/>
      <c r="L16" s="4"/>
      <c r="M16" s="4"/>
      <c r="N16" s="4"/>
      <c r="O16" s="3">
        <f t="shared" si="1"/>
        <v>902.2900000000001</v>
      </c>
      <c r="P16" s="33">
        <v>600</v>
      </c>
    </row>
    <row r="17" spans="2:16" ht="15" customHeight="1">
      <c r="B17" t="s">
        <v>78</v>
      </c>
      <c r="C17" s="4"/>
      <c r="D17" s="4">
        <v>10.5</v>
      </c>
      <c r="E17" s="4"/>
      <c r="F17" s="4"/>
      <c r="G17" s="4">
        <v>7.8</v>
      </c>
      <c r="H17" s="4"/>
      <c r="I17" s="4"/>
      <c r="J17" s="4">
        <v>21.7</v>
      </c>
      <c r="K17" s="4"/>
      <c r="L17" s="4"/>
      <c r="M17" s="4"/>
      <c r="N17" s="4"/>
      <c r="O17" s="3">
        <f t="shared" si="1"/>
        <v>40</v>
      </c>
      <c r="P17" s="33">
        <v>0</v>
      </c>
    </row>
    <row r="18" spans="2:16" ht="15.75" customHeight="1">
      <c r="B18" t="s">
        <v>7</v>
      </c>
      <c r="C18" s="4"/>
      <c r="D18" s="4"/>
      <c r="E18" s="4"/>
      <c r="F18" s="4">
        <v>580</v>
      </c>
      <c r="G18" s="4"/>
      <c r="H18" s="4">
        <v>20</v>
      </c>
      <c r="I18" s="4"/>
      <c r="J18" s="4"/>
      <c r="K18" s="4"/>
      <c r="L18" s="4"/>
      <c r="M18" s="4"/>
      <c r="N18" s="4"/>
      <c r="O18" s="3">
        <f t="shared" si="1"/>
        <v>600</v>
      </c>
      <c r="P18" s="33">
        <v>400</v>
      </c>
    </row>
    <row r="19" spans="2:16" ht="12.75">
      <c r="B19" t="s">
        <v>60</v>
      </c>
      <c r="C19" s="4"/>
      <c r="D19" s="4"/>
      <c r="E19" s="4"/>
      <c r="F19" s="4"/>
      <c r="G19" s="4"/>
      <c r="H19" s="4"/>
      <c r="I19" s="4"/>
      <c r="J19" s="4"/>
      <c r="K19" s="4">
        <v>1769.5</v>
      </c>
      <c r="L19" s="4">
        <v>43</v>
      </c>
      <c r="M19" s="4"/>
      <c r="N19" s="4"/>
      <c r="O19" s="3">
        <f t="shared" si="1"/>
        <v>1812.5</v>
      </c>
      <c r="P19" s="33">
        <v>2500</v>
      </c>
    </row>
    <row r="20" spans="2:16" ht="12.75">
      <c r="B20" t="s">
        <v>73</v>
      </c>
      <c r="C20" s="4"/>
      <c r="D20" s="4"/>
      <c r="E20" s="4"/>
      <c r="F20" s="4"/>
      <c r="G20" s="4"/>
      <c r="H20" s="4"/>
      <c r="I20" s="4"/>
      <c r="J20" s="4"/>
      <c r="K20" s="4"/>
      <c r="L20" s="4">
        <v>408.75</v>
      </c>
      <c r="M20" s="4"/>
      <c r="N20" s="4"/>
      <c r="O20" s="3">
        <f t="shared" si="1"/>
        <v>408.75</v>
      </c>
      <c r="P20" s="33">
        <v>500</v>
      </c>
    </row>
    <row r="21" spans="2:16" ht="12.75">
      <c r="B21" t="s">
        <v>72</v>
      </c>
      <c r="C21" s="5"/>
      <c r="D21" s="5">
        <v>-1425.4</v>
      </c>
      <c r="E21" s="5">
        <v>2482</v>
      </c>
      <c r="F21" s="5">
        <v>106.48</v>
      </c>
      <c r="G21" s="5">
        <v>-2582.05</v>
      </c>
      <c r="H21" s="5"/>
      <c r="I21" s="5"/>
      <c r="J21" s="5"/>
      <c r="K21" s="5"/>
      <c r="L21" s="5"/>
      <c r="M21" s="5"/>
      <c r="N21" s="5"/>
      <c r="O21" s="3">
        <f t="shared" si="1"/>
        <v>-1418.9700000000003</v>
      </c>
      <c r="P21" s="31">
        <v>500</v>
      </c>
    </row>
    <row r="22" spans="2:16" ht="12.75">
      <c r="B22" s="6" t="s">
        <v>8</v>
      </c>
      <c r="C22" s="3">
        <f>SUM(C8:C21)</f>
        <v>0</v>
      </c>
      <c r="D22" s="3">
        <f aca="true" t="shared" si="2" ref="D22:N22">SUM(D8:D21)</f>
        <v>-1414.9</v>
      </c>
      <c r="E22" s="3">
        <f t="shared" si="2"/>
        <v>1157.47</v>
      </c>
      <c r="F22" s="3">
        <f t="shared" si="2"/>
        <v>5756.799999999999</v>
      </c>
      <c r="G22" s="3">
        <f t="shared" si="2"/>
        <v>-3272.05</v>
      </c>
      <c r="H22" s="3">
        <f t="shared" si="2"/>
        <v>212.08</v>
      </c>
      <c r="I22" s="3">
        <f t="shared" si="2"/>
        <v>1097.95</v>
      </c>
      <c r="J22" s="3">
        <f t="shared" si="2"/>
        <v>-67.71</v>
      </c>
      <c r="K22" s="3">
        <f t="shared" si="2"/>
        <v>8894.64</v>
      </c>
      <c r="L22" s="3">
        <f t="shared" si="2"/>
        <v>24925.86</v>
      </c>
      <c r="M22" s="3">
        <f t="shared" si="2"/>
        <v>0</v>
      </c>
      <c r="N22" s="3">
        <f t="shared" si="2"/>
        <v>0</v>
      </c>
      <c r="O22" s="3">
        <f>SUM(O8:O21)</f>
        <v>37290.14</v>
      </c>
      <c r="P22" s="32">
        <f>+SUM(P8:P21)</f>
        <v>28000</v>
      </c>
    </row>
    <row r="23" spans="3:15" ht="12.7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"/>
    </row>
    <row r="24" spans="1:17" ht="15" customHeight="1">
      <c r="A24" t="s">
        <v>9</v>
      </c>
      <c r="C24" s="8">
        <f>SUM(C5+C22)</f>
        <v>0</v>
      </c>
      <c r="D24" s="8">
        <f aca="true" t="shared" si="3" ref="D24:N24">SUM(D5+D22)</f>
        <v>-1178.2</v>
      </c>
      <c r="E24" s="8">
        <f t="shared" si="3"/>
        <v>3175.44</v>
      </c>
      <c r="F24" s="8">
        <f t="shared" si="3"/>
        <v>6142.349999999999</v>
      </c>
      <c r="G24" s="8">
        <f t="shared" si="3"/>
        <v>-4512.38</v>
      </c>
      <c r="H24" s="8">
        <f t="shared" si="3"/>
        <v>212.08</v>
      </c>
      <c r="I24" s="8">
        <f t="shared" si="3"/>
        <v>1118.77</v>
      </c>
      <c r="J24" s="8">
        <f t="shared" si="3"/>
        <v>-71.71</v>
      </c>
      <c r="K24" s="8">
        <f t="shared" si="3"/>
        <v>8904.05</v>
      </c>
      <c r="L24" s="8">
        <f t="shared" si="3"/>
        <v>24921.86</v>
      </c>
      <c r="M24" s="8">
        <f t="shared" si="3"/>
        <v>0</v>
      </c>
      <c r="N24" s="8">
        <f t="shared" si="3"/>
        <v>0</v>
      </c>
      <c r="O24" s="3">
        <f>SUM(O5:O21)</f>
        <v>38712.26</v>
      </c>
      <c r="P24" s="34">
        <f>+P5+P22</f>
        <v>29300</v>
      </c>
      <c r="Q24" s="22"/>
    </row>
    <row r="26" ht="15.75">
      <c r="A26" s="9" t="s">
        <v>10</v>
      </c>
    </row>
    <row r="27" ht="12.75">
      <c r="B27" s="10" t="s">
        <v>11</v>
      </c>
    </row>
    <row r="28" spans="2:16" ht="12.75">
      <c r="B28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>SUM(C28:N28)</f>
        <v>0</v>
      </c>
      <c r="P28" s="32">
        <v>-750</v>
      </c>
    </row>
    <row r="29" spans="2:16" ht="12.75">
      <c r="B29" t="s">
        <v>69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>SUM(C29:N29)</f>
        <v>0</v>
      </c>
      <c r="P29" s="32">
        <v>-450</v>
      </c>
    </row>
    <row r="30" spans="2:16" ht="12.75">
      <c r="B30" t="s">
        <v>13</v>
      </c>
      <c r="C30" s="4">
        <v>-100</v>
      </c>
      <c r="D30" s="4"/>
      <c r="E30" s="4">
        <v>-1605</v>
      </c>
      <c r="F30" s="4">
        <v>-1710</v>
      </c>
      <c r="G30" s="4">
        <v>-3474.54</v>
      </c>
      <c r="H30" s="4"/>
      <c r="I30" s="4">
        <v>2005</v>
      </c>
      <c r="J30" s="4"/>
      <c r="K30" s="4">
        <v>-2477.3</v>
      </c>
      <c r="L30" s="4">
        <v>-75</v>
      </c>
      <c r="M30" s="4"/>
      <c r="N30" s="4"/>
      <c r="O30" s="4">
        <f>SUM(C30:N30)</f>
        <v>-7436.84</v>
      </c>
      <c r="P30" s="33">
        <v>-13000</v>
      </c>
    </row>
    <row r="31" spans="2:16" ht="12.75">
      <c r="B31" t="s">
        <v>14</v>
      </c>
      <c r="C31" s="4"/>
      <c r="D31" s="4"/>
      <c r="E31" s="4"/>
      <c r="F31" s="4"/>
      <c r="G31" s="4"/>
      <c r="H31" s="4"/>
      <c r="I31" s="4"/>
      <c r="J31" s="4">
        <v>-1112.99</v>
      </c>
      <c r="K31" s="4">
        <v>692.44</v>
      </c>
      <c r="L31" s="4">
        <v>-33.12</v>
      </c>
      <c r="M31" s="4"/>
      <c r="N31" s="4"/>
      <c r="O31" s="4">
        <f>SUM(C31:N31)</f>
        <v>-453.66999999999996</v>
      </c>
      <c r="P31" s="33">
        <v>-500</v>
      </c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3"/>
    </row>
    <row r="33" spans="3:16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3"/>
    </row>
    <row r="34" spans="2:16" ht="12.75">
      <c r="B34" t="s">
        <v>15</v>
      </c>
      <c r="C34" s="4">
        <v>0</v>
      </c>
      <c r="D34" s="4"/>
      <c r="E34" s="4"/>
      <c r="F34" s="4"/>
      <c r="G34" s="4"/>
      <c r="H34" s="4">
        <v>-239.36</v>
      </c>
      <c r="I34" s="4">
        <v>-44.99</v>
      </c>
      <c r="J34" s="4"/>
      <c r="K34" s="4"/>
      <c r="L34" s="4"/>
      <c r="M34" s="4"/>
      <c r="N34" s="4"/>
      <c r="O34" s="4">
        <f>SUM(C34:N34)</f>
        <v>-284.35</v>
      </c>
      <c r="P34" s="33">
        <v>-400</v>
      </c>
    </row>
    <row r="35" spans="2:16" ht="12.75">
      <c r="B35" t="s">
        <v>67</v>
      </c>
      <c r="C35" s="5"/>
      <c r="D35" s="5">
        <v>-271.63</v>
      </c>
      <c r="E35" s="5">
        <v>-142.95</v>
      </c>
      <c r="F35" s="5"/>
      <c r="G35" s="5"/>
      <c r="H35" s="5"/>
      <c r="I35" s="5"/>
      <c r="J35" s="5"/>
      <c r="K35" s="5"/>
      <c r="L35" s="5"/>
      <c r="M35" s="5"/>
      <c r="N35" s="5"/>
      <c r="O35" s="5">
        <f>SUM(C35:N35)</f>
        <v>-414.58</v>
      </c>
      <c r="P35" s="31">
        <v>-500</v>
      </c>
    </row>
    <row r="36" spans="2:16" ht="12.75">
      <c r="B36" s="6" t="s">
        <v>8</v>
      </c>
      <c r="C36" s="4">
        <f>SUM(C28:C35)</f>
        <v>-100</v>
      </c>
      <c r="D36" s="4">
        <f aca="true" t="shared" si="4" ref="D36:M36">+SUM(D28:D35)</f>
        <v>-271.63</v>
      </c>
      <c r="E36" s="4">
        <f t="shared" si="4"/>
        <v>-1747.95</v>
      </c>
      <c r="F36" s="4">
        <f t="shared" si="4"/>
        <v>-1710</v>
      </c>
      <c r="G36" s="4">
        <f t="shared" si="4"/>
        <v>-3474.54</v>
      </c>
      <c r="H36" s="4">
        <f t="shared" si="4"/>
        <v>-239.36</v>
      </c>
      <c r="I36" s="4">
        <f t="shared" si="4"/>
        <v>1960.01</v>
      </c>
      <c r="J36" s="4">
        <f t="shared" si="4"/>
        <v>-1112.99</v>
      </c>
      <c r="K36" s="4">
        <f t="shared" si="4"/>
        <v>-1784.8600000000001</v>
      </c>
      <c r="L36" s="4">
        <f t="shared" si="4"/>
        <v>-108.12</v>
      </c>
      <c r="M36" s="4">
        <f t="shared" si="4"/>
        <v>0</v>
      </c>
      <c r="N36" s="4"/>
      <c r="O36" s="3">
        <f>SUM(C36:N36)</f>
        <v>-8589.44</v>
      </c>
      <c r="P36" s="32">
        <f>+SUM(P28:P35)</f>
        <v>-15600</v>
      </c>
    </row>
    <row r="37" spans="2:16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P37" s="32"/>
    </row>
    <row r="38" spans="3:16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2"/>
    </row>
    <row r="39" spans="2:16" ht="12.75">
      <c r="B39" s="16" t="s">
        <v>16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7" ht="12.75">
      <c r="B40" t="s">
        <v>17</v>
      </c>
      <c r="C40" s="4"/>
      <c r="D40" s="4"/>
      <c r="E40" s="4"/>
      <c r="F40" s="4"/>
      <c r="G40" s="4"/>
      <c r="H40" s="4"/>
      <c r="I40" s="4"/>
      <c r="J40" s="4"/>
      <c r="K40" s="4"/>
      <c r="L40" s="4">
        <v>-359.99</v>
      </c>
      <c r="M40" s="4"/>
      <c r="N40" s="4"/>
      <c r="O40" s="3">
        <f>SUM(C40:N40)</f>
        <v>-359.99</v>
      </c>
      <c r="P40" s="32">
        <v>-10000</v>
      </c>
      <c r="Q40" t="s">
        <v>82</v>
      </c>
    </row>
    <row r="41" spans="2:16" ht="12.75">
      <c r="B41" t="s">
        <v>55</v>
      </c>
      <c r="C41" s="4"/>
      <c r="D41" s="4"/>
      <c r="E41" s="4"/>
      <c r="F41" s="4"/>
      <c r="G41" s="4"/>
      <c r="H41" s="4"/>
      <c r="I41" s="4"/>
      <c r="J41" s="4"/>
      <c r="K41" s="4">
        <v>-2997</v>
      </c>
      <c r="L41" s="4"/>
      <c r="M41" s="4"/>
      <c r="N41" s="4"/>
      <c r="O41" s="4">
        <f>SUM(C41:N41)</f>
        <v>-2997</v>
      </c>
      <c r="P41" s="33">
        <v>-4000</v>
      </c>
    </row>
    <row r="42" spans="3:16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3"/>
    </row>
    <row r="43" spans="2:16" ht="12.75">
      <c r="B43" t="s">
        <v>18</v>
      </c>
      <c r="C43" s="4"/>
      <c r="D43" s="4"/>
      <c r="E43" s="4"/>
      <c r="F43" s="4">
        <v>-37.9</v>
      </c>
      <c r="G43" s="4"/>
      <c r="H43" s="4"/>
      <c r="I43" s="4"/>
      <c r="J43" s="4"/>
      <c r="K43" s="4"/>
      <c r="L43" s="4"/>
      <c r="M43" s="4"/>
      <c r="N43" s="4"/>
      <c r="O43" s="4">
        <f>SUM(C43:N43)</f>
        <v>-37.9</v>
      </c>
      <c r="P43" s="33"/>
    </row>
    <row r="44" spans="2:16" ht="12.75">
      <c r="B44" t="s">
        <v>19</v>
      </c>
      <c r="C44" s="5">
        <v>0</v>
      </c>
      <c r="D44" s="5"/>
      <c r="E44" s="5">
        <v>-265.48</v>
      </c>
      <c r="F44" s="5"/>
      <c r="G44" s="5"/>
      <c r="H44" s="5">
        <v>-146.11</v>
      </c>
      <c r="I44" s="5"/>
      <c r="J44" s="5"/>
      <c r="K44" s="5"/>
      <c r="L44" s="5">
        <v>-126.78</v>
      </c>
      <c r="M44" s="5"/>
      <c r="N44" s="5"/>
      <c r="O44" s="5">
        <f>SUM(C44:N44)</f>
        <v>-538.37</v>
      </c>
      <c r="P44" s="31">
        <v>-700</v>
      </c>
    </row>
    <row r="45" spans="2:16" ht="12.75">
      <c r="B45" s="6" t="s">
        <v>8</v>
      </c>
      <c r="C45" s="4"/>
      <c r="D45" s="4">
        <f>+SUM(D36:D44)</f>
        <v>-271.63</v>
      </c>
      <c r="E45" s="4">
        <f aca="true" t="shared" si="5" ref="E45:N45">+SUM(E40:E44)</f>
        <v>-265.48</v>
      </c>
      <c r="F45" s="4">
        <f t="shared" si="5"/>
        <v>-37.9</v>
      </c>
      <c r="G45" s="4">
        <f t="shared" si="5"/>
        <v>0</v>
      </c>
      <c r="H45" s="4">
        <f t="shared" si="5"/>
        <v>-146.11</v>
      </c>
      <c r="I45" s="4">
        <f t="shared" si="5"/>
        <v>0</v>
      </c>
      <c r="J45" s="4">
        <f t="shared" si="5"/>
        <v>0</v>
      </c>
      <c r="K45" s="4">
        <f t="shared" si="5"/>
        <v>-2997</v>
      </c>
      <c r="L45" s="4">
        <f t="shared" si="5"/>
        <v>-486.77</v>
      </c>
      <c r="M45" s="4">
        <f t="shared" si="5"/>
        <v>0</v>
      </c>
      <c r="N45" s="4">
        <f t="shared" si="5"/>
        <v>0</v>
      </c>
      <c r="O45" s="3">
        <v>-265.48</v>
      </c>
      <c r="P45" s="32">
        <f>+SUM(P40:P44)</f>
        <v>-14700</v>
      </c>
    </row>
    <row r="46" spans="3:16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2"/>
    </row>
    <row r="47" spans="3:16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1"/>
    </row>
    <row r="48" spans="3:16" ht="12.75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1"/>
    </row>
    <row r="49" spans="1:16" ht="15.75">
      <c r="A49" s="9" t="s">
        <v>20</v>
      </c>
      <c r="C49" s="5">
        <f>+C45+C36</f>
        <v>-100</v>
      </c>
      <c r="D49" s="5">
        <f aca="true" t="shared" si="6" ref="D49:M49">+D45+D36</f>
        <v>-543.26</v>
      </c>
      <c r="E49" s="5">
        <f t="shared" si="6"/>
        <v>-2013.43</v>
      </c>
      <c r="F49" s="5">
        <f t="shared" si="6"/>
        <v>-1747.9</v>
      </c>
      <c r="G49" s="5">
        <f t="shared" si="6"/>
        <v>-3474.54</v>
      </c>
      <c r="H49" s="5">
        <f t="shared" si="6"/>
        <v>-385.47</v>
      </c>
      <c r="I49" s="5">
        <f t="shared" si="6"/>
        <v>1960.01</v>
      </c>
      <c r="J49" s="5">
        <f t="shared" si="6"/>
        <v>-1112.99</v>
      </c>
      <c r="K49" s="5">
        <f t="shared" si="6"/>
        <v>-4781.860000000001</v>
      </c>
      <c r="L49" s="5">
        <f t="shared" si="6"/>
        <v>-594.89</v>
      </c>
      <c r="M49" s="5">
        <f t="shared" si="6"/>
        <v>0</v>
      </c>
      <c r="N49" s="5">
        <v>0</v>
      </c>
      <c r="O49" s="14">
        <f>SUM(C49:N49)</f>
        <v>-12794.33</v>
      </c>
      <c r="P49" s="35">
        <f>+P45+P36</f>
        <v>-30300</v>
      </c>
    </row>
    <row r="50" spans="1:16" ht="15.75">
      <c r="A50" s="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7"/>
      <c r="P50" s="33"/>
    </row>
    <row r="51" spans="1:16" ht="15.75">
      <c r="A51" s="9" t="s">
        <v>21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3"/>
    </row>
    <row r="52" spans="2:16" ht="12.75">
      <c r="B52" t="s">
        <v>68</v>
      </c>
      <c r="C52" s="4"/>
      <c r="D52" s="4"/>
      <c r="E52" s="4">
        <v>-544.04</v>
      </c>
      <c r="F52" s="4">
        <v>-2037.52</v>
      </c>
      <c r="G52" s="4">
        <v>-1898.39</v>
      </c>
      <c r="H52" s="4">
        <v>4188</v>
      </c>
      <c r="I52" s="4">
        <v>-1037.5</v>
      </c>
      <c r="J52" s="4">
        <v>-779.11</v>
      </c>
      <c r="K52" s="4">
        <v>-322.04</v>
      </c>
      <c r="L52" s="4">
        <v>-71.91</v>
      </c>
      <c r="M52" s="4"/>
      <c r="N52" s="4"/>
      <c r="O52" s="4">
        <f>+SUM(C52:N52)</f>
        <v>-2502.5099999999998</v>
      </c>
      <c r="P52" s="32">
        <v>0</v>
      </c>
    </row>
    <row r="53" spans="2:16" ht="12.75">
      <c r="B53" t="s">
        <v>22</v>
      </c>
      <c r="C53" s="4"/>
      <c r="D53" s="4"/>
      <c r="E53" s="4">
        <v>194.05</v>
      </c>
      <c r="F53" s="4">
        <v>245.37</v>
      </c>
      <c r="G53" s="4">
        <v>14.36</v>
      </c>
      <c r="H53" s="4">
        <v>-94.34</v>
      </c>
      <c r="I53" s="4">
        <v>297</v>
      </c>
      <c r="J53" s="4">
        <v>-186.06</v>
      </c>
      <c r="K53" s="4">
        <v>-107.05</v>
      </c>
      <c r="L53" s="4"/>
      <c r="M53" s="4"/>
      <c r="N53" s="4"/>
      <c r="O53" s="4">
        <f>+SUM(C53:N53)</f>
        <v>363.33000000000004</v>
      </c>
      <c r="P53" s="33">
        <v>0</v>
      </c>
    </row>
    <row r="54" spans="2:16" ht="12.75">
      <c r="B54" t="s">
        <v>23</v>
      </c>
      <c r="C54" s="4"/>
      <c r="D54" s="4"/>
      <c r="E54" s="4"/>
      <c r="F54" s="4"/>
      <c r="G54" s="4"/>
      <c r="H54" s="4"/>
      <c r="I54" s="4"/>
      <c r="J54" s="4"/>
      <c r="K54" s="4"/>
      <c r="L54" s="4">
        <v>4567.55</v>
      </c>
      <c r="M54" s="4"/>
      <c r="N54" s="4"/>
      <c r="O54" s="4">
        <f>SUM(C54:N54)</f>
        <v>4567.55</v>
      </c>
      <c r="P54" s="33">
        <v>0</v>
      </c>
    </row>
    <row r="55" spans="3:16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3"/>
    </row>
    <row r="56" spans="2:16" ht="12.75">
      <c r="B56" t="s">
        <v>24</v>
      </c>
      <c r="C56" s="4"/>
      <c r="D56" s="4"/>
      <c r="E56" s="4"/>
      <c r="F56" s="4"/>
      <c r="G56" s="4"/>
      <c r="H56" s="4"/>
      <c r="I56" s="4">
        <v>-32</v>
      </c>
      <c r="J56" s="4"/>
      <c r="K56" s="4"/>
      <c r="L56" s="4"/>
      <c r="M56" s="4"/>
      <c r="N56" s="4"/>
      <c r="O56" s="4">
        <f>SUM(C56:N56)</f>
        <v>-32</v>
      </c>
      <c r="P56" s="33">
        <v>-100</v>
      </c>
    </row>
    <row r="57" spans="2:16" ht="12.75">
      <c r="B57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f>SUM(C57:N57)</f>
        <v>0</v>
      </c>
      <c r="P57" s="33">
        <v>-100</v>
      </c>
    </row>
    <row r="58" spans="2:16" ht="12.75">
      <c r="B58" t="s">
        <v>25</v>
      </c>
      <c r="C58" s="23"/>
      <c r="D58" s="4"/>
      <c r="E58" s="4">
        <v>-100</v>
      </c>
      <c r="F58" s="4">
        <v>238.11</v>
      </c>
      <c r="G58" s="4">
        <v>12</v>
      </c>
      <c r="H58" s="4"/>
      <c r="I58" s="4"/>
      <c r="J58" s="4"/>
      <c r="K58" s="4"/>
      <c r="L58" s="4"/>
      <c r="M58" s="4"/>
      <c r="N58" s="4"/>
      <c r="O58" s="4">
        <f>SUM(C58:N58)</f>
        <v>150.11</v>
      </c>
      <c r="P58" s="33">
        <v>0</v>
      </c>
    </row>
    <row r="59" spans="2:16" ht="12.75">
      <c r="B59" t="s">
        <v>26</v>
      </c>
      <c r="C59" s="23">
        <v>0</v>
      </c>
      <c r="D59" s="4"/>
      <c r="E59" s="4"/>
      <c r="F59" s="4"/>
      <c r="G59" s="4">
        <v>0</v>
      </c>
      <c r="H59" s="4"/>
      <c r="I59" s="4"/>
      <c r="J59" s="4"/>
      <c r="K59" s="4"/>
      <c r="L59" s="4"/>
      <c r="M59" s="4"/>
      <c r="N59" s="4"/>
      <c r="O59" s="4">
        <f>SUM(C59:N59)</f>
        <v>0</v>
      </c>
      <c r="P59" s="33">
        <v>0</v>
      </c>
    </row>
    <row r="60" spans="1:16" ht="15.75">
      <c r="A60" s="9" t="s">
        <v>27</v>
      </c>
      <c r="C60" s="24">
        <f>+SUM(C52:C59)</f>
        <v>0</v>
      </c>
      <c r="D60" s="24">
        <f aca="true" t="shared" si="7" ref="D60:N60">+SUM(D52:D59)</f>
        <v>0</v>
      </c>
      <c r="E60" s="24">
        <f t="shared" si="7"/>
        <v>-449.98999999999995</v>
      </c>
      <c r="F60" s="24">
        <f t="shared" si="7"/>
        <v>-1554.04</v>
      </c>
      <c r="G60" s="24">
        <f t="shared" si="7"/>
        <v>-1872.0300000000002</v>
      </c>
      <c r="H60" s="24">
        <f t="shared" si="7"/>
        <v>4093.66</v>
      </c>
      <c r="I60" s="24">
        <f t="shared" si="7"/>
        <v>-772.5</v>
      </c>
      <c r="J60" s="24">
        <f t="shared" si="7"/>
        <v>-965.1700000000001</v>
      </c>
      <c r="K60" s="24">
        <f t="shared" si="7"/>
        <v>-429.09000000000003</v>
      </c>
      <c r="L60" s="24">
        <f t="shared" si="7"/>
        <v>4495.64</v>
      </c>
      <c r="M60" s="24">
        <f t="shared" si="7"/>
        <v>0</v>
      </c>
      <c r="N60" s="24">
        <f t="shared" si="7"/>
        <v>0</v>
      </c>
      <c r="O60" s="25">
        <f>SUM(O52:O59)</f>
        <v>2546.4800000000005</v>
      </c>
      <c r="P60" s="35">
        <f>+SUM(P52:P59)</f>
        <v>-200</v>
      </c>
    </row>
    <row r="61" spans="1:16" ht="15.75" customHeight="1">
      <c r="A61" s="9" t="s">
        <v>28</v>
      </c>
      <c r="C61" s="11">
        <f>+C60+C49</f>
        <v>-100</v>
      </c>
      <c r="D61" s="11">
        <f aca="true" t="shared" si="8" ref="D61:P61">+D60+D49</f>
        <v>-543.26</v>
      </c>
      <c r="E61" s="11">
        <f t="shared" si="8"/>
        <v>-2463.42</v>
      </c>
      <c r="F61" s="11">
        <f t="shared" si="8"/>
        <v>-3301.94</v>
      </c>
      <c r="G61" s="11">
        <f t="shared" si="8"/>
        <v>-5346.57</v>
      </c>
      <c r="H61" s="11">
        <f t="shared" si="8"/>
        <v>3708.1899999999996</v>
      </c>
      <c r="I61" s="11">
        <f t="shared" si="8"/>
        <v>1187.51</v>
      </c>
      <c r="J61" s="11">
        <f t="shared" si="8"/>
        <v>-2078.16</v>
      </c>
      <c r="K61" s="11">
        <f t="shared" si="8"/>
        <v>-5210.950000000001</v>
      </c>
      <c r="L61" s="11">
        <f t="shared" si="8"/>
        <v>3900.7500000000005</v>
      </c>
      <c r="M61" s="11">
        <f t="shared" si="8"/>
        <v>0</v>
      </c>
      <c r="N61" s="11">
        <f t="shared" si="8"/>
        <v>0</v>
      </c>
      <c r="O61" s="18">
        <f>SUM(O49+O60)</f>
        <v>-10247.849999999999</v>
      </c>
      <c r="P61" s="36">
        <f t="shared" si="8"/>
        <v>-30500</v>
      </c>
    </row>
    <row r="62" spans="3:16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3"/>
    </row>
    <row r="63" spans="1:16" ht="15.75">
      <c r="A63" s="9" t="s">
        <v>29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3"/>
    </row>
    <row r="64" spans="2:17" ht="12.75">
      <c r="B64" t="s">
        <v>30</v>
      </c>
      <c r="C64" s="4">
        <v>-12.28</v>
      </c>
      <c r="D64" s="4"/>
      <c r="E64" s="4">
        <v>-272.48</v>
      </c>
      <c r="F64" s="4">
        <v>-50.91</v>
      </c>
      <c r="G64" s="4">
        <v>-353.07</v>
      </c>
      <c r="H64" s="4"/>
      <c r="I64" s="4">
        <v>-9.8</v>
      </c>
      <c r="J64" s="4"/>
      <c r="K64" s="4">
        <v>21.4</v>
      </c>
      <c r="L64" s="4">
        <v>-9.4</v>
      </c>
      <c r="M64" s="4"/>
      <c r="N64" s="4"/>
      <c r="O64" s="3">
        <f>+SUM(C64:N64)</f>
        <v>-686.54</v>
      </c>
      <c r="P64" s="32">
        <v>-2000</v>
      </c>
      <c r="Q64" t="s">
        <v>81</v>
      </c>
    </row>
    <row r="65" spans="2:16" ht="12.75">
      <c r="B65" t="s">
        <v>31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f>+SUM(C65:N65)</f>
        <v>0</v>
      </c>
      <c r="P65" s="33">
        <v>0</v>
      </c>
    </row>
    <row r="66" spans="2:16" ht="12.75">
      <c r="B66" t="s">
        <v>32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f>SUM(C66:N66)</f>
        <v>0</v>
      </c>
      <c r="P66" s="33"/>
    </row>
    <row r="67" spans="2:16" ht="12.75">
      <c r="B67" t="s">
        <v>33</v>
      </c>
      <c r="C67" s="4"/>
      <c r="D67" s="4"/>
      <c r="E67" s="4"/>
      <c r="F67" s="4">
        <v>-100</v>
      </c>
      <c r="G67" s="4">
        <v>-487.08</v>
      </c>
      <c r="H67" s="4"/>
      <c r="I67" s="4">
        <v>-25</v>
      </c>
      <c r="J67" s="4"/>
      <c r="K67" s="4"/>
      <c r="L67" s="4"/>
      <c r="M67" s="4"/>
      <c r="N67" s="4"/>
      <c r="O67" s="4">
        <f>SUM(C67:N67)</f>
        <v>-612.0799999999999</v>
      </c>
      <c r="P67" s="33">
        <v>-550</v>
      </c>
    </row>
    <row r="68" spans="2:16" ht="12.75">
      <c r="B68" t="s">
        <v>34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f>SUM(C68:N68)</f>
        <v>0</v>
      </c>
      <c r="P68" s="33">
        <v>-630</v>
      </c>
    </row>
    <row r="69" spans="3:16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3"/>
    </row>
    <row r="70" spans="2:16" ht="12.75">
      <c r="B70" t="s">
        <v>35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f>SUM(C70:N70)</f>
        <v>0</v>
      </c>
      <c r="P70" s="33">
        <v>-100</v>
      </c>
    </row>
    <row r="71" spans="3:16" ht="12.75">
      <c r="C71" s="2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f>SUM(C71:N71)</f>
        <v>0</v>
      </c>
      <c r="P71" s="33"/>
    </row>
    <row r="72" spans="2:16" ht="12.75">
      <c r="B72" t="s">
        <v>36</v>
      </c>
      <c r="C72" s="26"/>
      <c r="D72" s="4">
        <v>-234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f>SUM(C72:N72)</f>
        <v>-234</v>
      </c>
      <c r="P72" s="33">
        <v>-300</v>
      </c>
    </row>
    <row r="73" spans="3:16" ht="12.75"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31"/>
    </row>
    <row r="74" spans="1:16" ht="15.75">
      <c r="A74" s="9" t="s">
        <v>37</v>
      </c>
      <c r="C74" s="27">
        <f aca="true" t="shared" si="9" ref="C74:P74">+SUM(C64:C73)</f>
        <v>-12.28</v>
      </c>
      <c r="D74" s="12">
        <f t="shared" si="9"/>
        <v>-234</v>
      </c>
      <c r="E74" s="12">
        <f t="shared" si="9"/>
        <v>-272.48</v>
      </c>
      <c r="F74" s="12">
        <f t="shared" si="9"/>
        <v>-150.91</v>
      </c>
      <c r="G74" s="12">
        <f t="shared" si="9"/>
        <v>-840.15</v>
      </c>
      <c r="H74" s="12">
        <f t="shared" si="9"/>
        <v>0</v>
      </c>
      <c r="I74" s="12">
        <f t="shared" si="9"/>
        <v>-34.8</v>
      </c>
      <c r="J74" s="12">
        <f t="shared" si="9"/>
        <v>0</v>
      </c>
      <c r="K74" s="12">
        <f t="shared" si="9"/>
        <v>21.4</v>
      </c>
      <c r="L74" s="12">
        <f t="shared" si="9"/>
        <v>-9.4</v>
      </c>
      <c r="M74" s="12">
        <f t="shared" si="9"/>
        <v>0</v>
      </c>
      <c r="N74" s="12">
        <f t="shared" si="9"/>
        <v>0</v>
      </c>
      <c r="O74" s="19">
        <f>SUM(O64:O73)</f>
        <v>-1532.62</v>
      </c>
      <c r="P74" s="37">
        <f t="shared" si="9"/>
        <v>-3580</v>
      </c>
    </row>
    <row r="75" spans="3:16" ht="12.75"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7"/>
    </row>
    <row r="76" spans="3:16" ht="12.75"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3"/>
    </row>
    <row r="77" spans="1:16" ht="12.75">
      <c r="A77" s="13" t="s">
        <v>38</v>
      </c>
      <c r="B77" s="13"/>
      <c r="C77" s="5">
        <f aca="true" t="shared" si="10" ref="C77:N77">+C24</f>
        <v>0</v>
      </c>
      <c r="D77" s="5">
        <f t="shared" si="10"/>
        <v>-1178.2</v>
      </c>
      <c r="E77" s="5">
        <f t="shared" si="10"/>
        <v>3175.44</v>
      </c>
      <c r="F77" s="5">
        <f t="shared" si="10"/>
        <v>6142.349999999999</v>
      </c>
      <c r="G77" s="5">
        <f t="shared" si="10"/>
        <v>-4512.38</v>
      </c>
      <c r="H77" s="5">
        <f t="shared" si="10"/>
        <v>212.08</v>
      </c>
      <c r="I77" s="5">
        <f t="shared" si="10"/>
        <v>1118.77</v>
      </c>
      <c r="J77" s="5">
        <f t="shared" si="10"/>
        <v>-71.71</v>
      </c>
      <c r="K77" s="5">
        <f t="shared" si="10"/>
        <v>8904.05</v>
      </c>
      <c r="L77" s="5">
        <f t="shared" si="10"/>
        <v>24921.86</v>
      </c>
      <c r="M77" s="5">
        <f t="shared" si="10"/>
        <v>0</v>
      </c>
      <c r="N77" s="5">
        <f t="shared" si="10"/>
        <v>0</v>
      </c>
      <c r="O77" s="14">
        <f>SUM(O24)</f>
        <v>38712.26</v>
      </c>
      <c r="P77" s="35">
        <f>+P24</f>
        <v>29300</v>
      </c>
    </row>
    <row r="78" spans="1:16" ht="12.75">
      <c r="A78" s="13" t="s">
        <v>28</v>
      </c>
      <c r="B78" s="13"/>
      <c r="C78" s="5">
        <f aca="true" t="shared" si="11" ref="C78:M78">+C61</f>
        <v>-100</v>
      </c>
      <c r="D78" s="5">
        <f t="shared" si="11"/>
        <v>-543.26</v>
      </c>
      <c r="E78" s="5">
        <f t="shared" si="11"/>
        <v>-2463.42</v>
      </c>
      <c r="F78" s="5">
        <f t="shared" si="11"/>
        <v>-3301.94</v>
      </c>
      <c r="G78" s="5">
        <f t="shared" si="11"/>
        <v>-5346.57</v>
      </c>
      <c r="H78" s="5">
        <f t="shared" si="11"/>
        <v>3708.1899999999996</v>
      </c>
      <c r="I78" s="5">
        <f t="shared" si="11"/>
        <v>1187.51</v>
      </c>
      <c r="J78" s="5">
        <f t="shared" si="11"/>
        <v>-2078.16</v>
      </c>
      <c r="K78" s="5">
        <f t="shared" si="11"/>
        <v>-5210.950000000001</v>
      </c>
      <c r="L78" s="5">
        <f t="shared" si="11"/>
        <v>3900.7500000000005</v>
      </c>
      <c r="M78" s="5">
        <f t="shared" si="11"/>
        <v>0</v>
      </c>
      <c r="N78" s="5"/>
      <c r="O78" s="14">
        <f>SUM(O61)</f>
        <v>-10247.849999999999</v>
      </c>
      <c r="P78" s="35">
        <f>+P61</f>
        <v>-30500</v>
      </c>
    </row>
    <row r="79" spans="1:16" ht="12.75">
      <c r="A79" s="13" t="s">
        <v>37</v>
      </c>
      <c r="B79" s="13"/>
      <c r="C79" s="14">
        <f>+C74</f>
        <v>-12.28</v>
      </c>
      <c r="D79" s="14">
        <f>+D74</f>
        <v>-234</v>
      </c>
      <c r="E79" s="14">
        <f>+E74</f>
        <v>-272.48</v>
      </c>
      <c r="F79" s="14">
        <f aca="true" t="shared" si="12" ref="F79:N79">+F74</f>
        <v>-150.91</v>
      </c>
      <c r="G79" s="14">
        <f t="shared" si="12"/>
        <v>-840.15</v>
      </c>
      <c r="H79" s="14">
        <f t="shared" si="12"/>
        <v>0</v>
      </c>
      <c r="I79" s="14">
        <f t="shared" si="12"/>
        <v>-34.8</v>
      </c>
      <c r="J79" s="14">
        <f t="shared" si="12"/>
        <v>0</v>
      </c>
      <c r="K79" s="14">
        <f t="shared" si="12"/>
        <v>21.4</v>
      </c>
      <c r="L79" s="14">
        <f t="shared" si="12"/>
        <v>-9.4</v>
      </c>
      <c r="M79" s="14">
        <f t="shared" si="12"/>
        <v>0</v>
      </c>
      <c r="N79" s="14">
        <f t="shared" si="12"/>
        <v>0</v>
      </c>
      <c r="O79" s="14">
        <f>SUM(C79:N79)</f>
        <v>-1532.62</v>
      </c>
      <c r="P79" s="35">
        <f>+P74</f>
        <v>-3580</v>
      </c>
    </row>
    <row r="80" spans="4:16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5"/>
    </row>
    <row r="81" spans="1:16" ht="12.75">
      <c r="A81" t="s">
        <v>54</v>
      </c>
      <c r="C81" s="15">
        <f>+SUM(C77:C79)</f>
        <v>-112.28</v>
      </c>
      <c r="D81" s="15">
        <f>+SUM(D77:D79)</f>
        <v>-1955.46</v>
      </c>
      <c r="E81" s="15">
        <f>+SUM(E77:E79)</f>
        <v>439.53999999999996</v>
      </c>
      <c r="F81" s="15">
        <f aca="true" t="shared" si="13" ref="F81:N81">+SUM(F77:F79)</f>
        <v>2689.4999999999995</v>
      </c>
      <c r="G81" s="15">
        <f t="shared" si="13"/>
        <v>-10699.1</v>
      </c>
      <c r="H81" s="15">
        <f t="shared" si="13"/>
        <v>3920.2699999999995</v>
      </c>
      <c r="I81" s="15">
        <f t="shared" si="13"/>
        <v>2271.4799999999996</v>
      </c>
      <c r="J81" s="15">
        <f t="shared" si="13"/>
        <v>-2149.87</v>
      </c>
      <c r="K81" s="15">
        <f t="shared" si="13"/>
        <v>3714.4999999999986</v>
      </c>
      <c r="L81" s="15">
        <f t="shared" si="13"/>
        <v>28813.21</v>
      </c>
      <c r="M81" s="15">
        <f t="shared" si="13"/>
        <v>0</v>
      </c>
      <c r="N81" s="15">
        <f t="shared" si="13"/>
        <v>0</v>
      </c>
      <c r="O81" s="15">
        <f>SUM(O77:O79)</f>
        <v>26931.790000000005</v>
      </c>
      <c r="P81" s="38">
        <f>+SUM(P77:P79)</f>
        <v>-4780</v>
      </c>
    </row>
    <row r="83" ht="12.75">
      <c r="C83" s="3"/>
    </row>
    <row r="84" spans="1:53" ht="12.75">
      <c r="A84" t="s">
        <v>39</v>
      </c>
      <c r="C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16" ht="12.75">
      <c r="B85" t="s">
        <v>56</v>
      </c>
      <c r="C85" s="3">
        <v>31511.59</v>
      </c>
      <c r="D85" s="3">
        <v>29627.76</v>
      </c>
      <c r="E85" s="3">
        <v>30013.3</v>
      </c>
      <c r="F85" s="3">
        <v>32702.8</v>
      </c>
      <c r="G85" s="3">
        <v>21943.7</v>
      </c>
      <c r="H85" s="3">
        <v>26112.65</v>
      </c>
      <c r="I85" s="3">
        <v>25923.63</v>
      </c>
      <c r="J85" s="3">
        <v>21734.26</v>
      </c>
      <c r="K85" s="3">
        <v>21849.21</v>
      </c>
      <c r="L85" s="3">
        <v>25426.01</v>
      </c>
      <c r="M85" s="3"/>
      <c r="N85" s="3"/>
      <c r="O85" s="3"/>
      <c r="P85" s="32"/>
    </row>
    <row r="86" spans="2:16" ht="12.75">
      <c r="B86" t="s">
        <v>40</v>
      </c>
      <c r="C86" s="4">
        <v>5441.07</v>
      </c>
      <c r="D86" s="4">
        <v>5441.07</v>
      </c>
      <c r="E86" s="4">
        <v>5441.07</v>
      </c>
      <c r="F86" s="4">
        <v>5441.07</v>
      </c>
      <c r="G86" s="4">
        <v>5441.07</v>
      </c>
      <c r="H86" s="4">
        <v>5441.07</v>
      </c>
      <c r="I86" s="4">
        <v>5441.07</v>
      </c>
      <c r="J86" s="4">
        <v>5441.07</v>
      </c>
      <c r="K86" s="4">
        <v>5441.07</v>
      </c>
      <c r="L86" s="4">
        <v>6265.07</v>
      </c>
      <c r="M86" s="3"/>
      <c r="N86" s="4"/>
      <c r="O86" s="4"/>
      <c r="P86" s="32"/>
    </row>
    <row r="87" spans="2:16" ht="12.75">
      <c r="B87" t="s">
        <v>63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3"/>
    </row>
    <row r="88" spans="3:16" ht="12.75">
      <c r="C88" s="1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3"/>
    </row>
    <row r="89" spans="2:17" ht="12.75">
      <c r="B89" t="s">
        <v>53</v>
      </c>
      <c r="C89" s="4">
        <v>0</v>
      </c>
      <c r="D89" s="4">
        <v>-200</v>
      </c>
      <c r="E89" s="4">
        <v>254</v>
      </c>
      <c r="F89" s="4">
        <v>254</v>
      </c>
      <c r="G89" s="4">
        <v>314</v>
      </c>
      <c r="H89" s="4">
        <v>254</v>
      </c>
      <c r="I89" s="4">
        <v>254</v>
      </c>
      <c r="J89" s="4">
        <v>744</v>
      </c>
      <c r="K89" s="4">
        <v>254</v>
      </c>
      <c r="L89" s="4">
        <v>254</v>
      </c>
      <c r="M89" s="4"/>
      <c r="N89" s="4"/>
      <c r="O89" s="4"/>
      <c r="P89" s="33"/>
      <c r="Q89" t="s">
        <v>79</v>
      </c>
    </row>
    <row r="90" spans="1:16" ht="12.75">
      <c r="A90" t="s">
        <v>52</v>
      </c>
      <c r="C90" s="15">
        <f>SUM(C85:C89)</f>
        <v>36952.66</v>
      </c>
      <c r="D90" s="15">
        <f aca="true" t="shared" si="14" ref="D90:N90">+SUM(D85:D89)</f>
        <v>34868.83</v>
      </c>
      <c r="E90" s="15">
        <f t="shared" si="14"/>
        <v>35708.369999999995</v>
      </c>
      <c r="F90" s="15">
        <f t="shared" si="14"/>
        <v>38397.869999999995</v>
      </c>
      <c r="G90" s="15">
        <f t="shared" si="14"/>
        <v>27698.77</v>
      </c>
      <c r="H90" s="15">
        <f t="shared" si="14"/>
        <v>31807.72</v>
      </c>
      <c r="I90" s="15">
        <f t="shared" si="14"/>
        <v>31618.7</v>
      </c>
      <c r="J90" s="15">
        <f t="shared" si="14"/>
        <v>27919.329999999998</v>
      </c>
      <c r="K90" s="15">
        <f t="shared" si="14"/>
        <v>27544.28</v>
      </c>
      <c r="L90" s="15">
        <f t="shared" si="14"/>
        <v>31945.079999999998</v>
      </c>
      <c r="M90" s="15">
        <f t="shared" si="14"/>
        <v>0</v>
      </c>
      <c r="N90" s="15">
        <f t="shared" si="14"/>
        <v>0</v>
      </c>
      <c r="O90" s="15">
        <f>SUM(O85:O89)</f>
        <v>0</v>
      </c>
      <c r="P90" s="38"/>
    </row>
    <row r="93" ht="12.75" customHeight="1">
      <c r="C93" s="17"/>
    </row>
    <row r="94" spans="1:16" ht="12.75">
      <c r="A94" s="13" t="s">
        <v>59</v>
      </c>
      <c r="C94" s="23"/>
      <c r="O94" s="17"/>
      <c r="P94" s="32"/>
    </row>
    <row r="95" spans="1:16" ht="12.75">
      <c r="A95" t="s">
        <v>57</v>
      </c>
      <c r="C95" s="17">
        <v>37064.94</v>
      </c>
      <c r="D95" s="3">
        <v>36952.66</v>
      </c>
      <c r="E95" s="3">
        <v>35268.83</v>
      </c>
      <c r="F95" s="3">
        <v>35708.37</v>
      </c>
      <c r="G95" s="3">
        <v>38397.87</v>
      </c>
      <c r="H95" s="3">
        <f>+G90</f>
        <v>27698.77</v>
      </c>
      <c r="I95" s="3">
        <v>31618.7</v>
      </c>
      <c r="J95" s="3">
        <v>30069.2</v>
      </c>
      <c r="K95" s="3">
        <v>27290.28</v>
      </c>
      <c r="L95" s="3">
        <v>31945.08</v>
      </c>
      <c r="M95" s="3">
        <f>+L90</f>
        <v>31945.079999999998</v>
      </c>
      <c r="N95" s="3">
        <f>+M90</f>
        <v>0</v>
      </c>
      <c r="O95" s="3"/>
      <c r="P95" s="32">
        <v>38385.05</v>
      </c>
    </row>
    <row r="96" spans="1:16" ht="12.75">
      <c r="A96" t="s">
        <v>54</v>
      </c>
      <c r="B96" s="3"/>
      <c r="C96" s="3">
        <f>SUM(C81)</f>
        <v>-112.28</v>
      </c>
      <c r="D96" s="5">
        <f>+D81</f>
        <v>-1955.46</v>
      </c>
      <c r="E96" s="5">
        <v>439.54</v>
      </c>
      <c r="F96" s="5">
        <v>2689.5</v>
      </c>
      <c r="G96" s="14">
        <f>+G81</f>
        <v>-10699.1</v>
      </c>
      <c r="H96" s="14">
        <v>4108.95</v>
      </c>
      <c r="I96" s="14">
        <v>-1738.52</v>
      </c>
      <c r="J96" s="5">
        <v>-2149.87</v>
      </c>
      <c r="K96" s="5">
        <v>3885.8</v>
      </c>
      <c r="L96" s="14">
        <v>27744.88</v>
      </c>
      <c r="M96" s="14"/>
      <c r="N96" s="14"/>
      <c r="O96" s="5"/>
      <c r="P96" s="31">
        <v>-4780</v>
      </c>
    </row>
    <row r="97" spans="1:17" ht="12.75">
      <c r="A97" t="s">
        <v>58</v>
      </c>
      <c r="C97" s="15">
        <f>SUM(C95:C96)</f>
        <v>36952.66</v>
      </c>
      <c r="D97" s="15">
        <f aca="true" t="shared" si="15" ref="D97:I97">+D95+D96</f>
        <v>34997.200000000004</v>
      </c>
      <c r="E97" s="15">
        <f t="shared" si="15"/>
        <v>35708.37</v>
      </c>
      <c r="F97" s="14">
        <f t="shared" si="15"/>
        <v>38397.87</v>
      </c>
      <c r="G97" s="14">
        <f t="shared" si="15"/>
        <v>27698.770000000004</v>
      </c>
      <c r="H97" s="14">
        <f t="shared" si="15"/>
        <v>31807.72</v>
      </c>
      <c r="I97" s="14">
        <f t="shared" si="15"/>
        <v>29880.18</v>
      </c>
      <c r="J97" s="14">
        <f aca="true" t="shared" si="16" ref="J97:P97">+J95+J96</f>
        <v>27919.33</v>
      </c>
      <c r="K97" s="14">
        <f t="shared" si="16"/>
        <v>31176.079999999998</v>
      </c>
      <c r="L97" s="14">
        <f t="shared" si="16"/>
        <v>59689.96000000001</v>
      </c>
      <c r="M97" s="14">
        <f t="shared" si="16"/>
        <v>31945.079999999998</v>
      </c>
      <c r="N97" s="14">
        <f t="shared" si="16"/>
        <v>0</v>
      </c>
      <c r="O97" s="41"/>
      <c r="P97" s="35">
        <f t="shared" si="16"/>
        <v>33605.05</v>
      </c>
      <c r="Q97" s="39"/>
    </row>
    <row r="98" ht="12.75">
      <c r="F98" s="3"/>
    </row>
    <row r="99" ht="12.75">
      <c r="P99" s="32"/>
    </row>
    <row r="100" spans="10:16" ht="12.75">
      <c r="J100" s="3"/>
      <c r="P100" s="31"/>
    </row>
    <row r="101" spans="15:16" ht="12.75">
      <c r="O101" s="3"/>
      <c r="P101" s="40"/>
    </row>
  </sheetData>
  <sheetProtection/>
  <printOptions/>
  <pageMargins left="0.5" right="0.5" top="1" bottom="0.75" header="0.25" footer="0.5"/>
  <pageSetup orientation="landscape"/>
  <headerFooter alignWithMargins="0">
    <oddHeader>&amp;L&amp;K000000Flocktown Kossmann PTA
90 Flocktown Rd
Long Valley, NJ &amp;CApril 2016
Treasurers Report
&amp;R&amp;K0000004/16</oddHeader>
  </headerFooter>
  <rowBreaks count="3" manualBreakCount="3">
    <brk id="24" max="255" man="1"/>
    <brk id="50" max="255" man="1"/>
    <brk id="81" max="255" man="1"/>
  </rowBreaks>
  <ignoredErrors>
    <ignoredError sqref="P3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Hanifin Mary</dc:creator>
  <cp:keywords/>
  <dc:description/>
  <cp:lastModifiedBy>Flocktown-Kossmann PTA</cp:lastModifiedBy>
  <cp:lastPrinted>2015-12-08T18:27:02Z</cp:lastPrinted>
  <dcterms:created xsi:type="dcterms:W3CDTF">2011-10-25T11:54:07Z</dcterms:created>
  <dcterms:modified xsi:type="dcterms:W3CDTF">2016-05-02T22:48:18Z</dcterms:modified>
  <cp:category/>
  <cp:version/>
  <cp:contentType/>
  <cp:contentStatus/>
</cp:coreProperties>
</file>